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ul Café" sheetId="1" state="visible" r:id="rId2"/>
  </sheets>
  <definedNames>
    <definedName function="false" hidden="false" name="Année" vbProcedure="false">'Calcul Café'!$O$2</definedName>
    <definedName function="false" hidden="false" name="CoutAnnuelCapsule" vbProcedure="false">'Calcul Café'!$B$6</definedName>
    <definedName function="false" hidden="false" name="CoutJourCapsule" vbProcedure="false">'Calcul Café'!$B$5</definedName>
    <definedName function="false" hidden="false" name="CoutJourGrain" vbProcedure="false">'Calcul Café'!$B$7</definedName>
    <definedName function="false" hidden="false" name="KgGrai" vbProcedure="false">feuil1 #REF!</definedName>
    <definedName function="false" hidden="false" name="KgGraij" vbProcedure="false">feuil1 #REF!</definedName>
    <definedName function="false" hidden="false" name="KgGraill" vbProcedure="false">feuil1 #REF!</definedName>
    <definedName function="false" hidden="false" name="KgGrain" vbProcedure="false">'Calcul Café'!$O$3</definedName>
    <definedName function="false" hidden="false" name="nbBuveur" vbProcedure="false">'Calcul Café'!$B$2</definedName>
    <definedName function="false" hidden="false" name="nbCafé" vbProcedure="false">'Calcul Café'!$O$4</definedName>
    <definedName function="false" hidden="false" name="PrixMachineGrain" vbProcedure="false">'Calcul Café'!$B$4</definedName>
    <definedName function="false" hidden="false" name="PxCaféCaps" vbProcedure="false">'Calcul Café'!$O$7</definedName>
    <definedName function="false" hidden="false" name="PxCaféGrain" vbProcedure="false">feuil1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<sst xmlns="http://schemas.openxmlformats.org/spreadsheetml/2006/main" count="37" uniqueCount="35">
  <si>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Année</t>
  </si>
  <si>
    <t xml:space="preserve">1ère</t>
  </si>
  <si>
    <t xml:space="preserve">2ème</t>
  </si>
  <si>
    <t xml:space="preserve">3ème</t>
  </si>
  <si>
    <t xml:space="preserve">4ème</t>
  </si>
  <si>
    <t xml:space="preserve">5ème</t>
  </si>
  <si>
    <t xml:space="preserve">6ème</t>
  </si>
  <si>
    <t xml:space="preserve">7ème</t>
  </si>
  <si>
    <t xml:space="preserve">8ème</t>
  </si>
  <si>
    <t xml:space="preserve">9ème</t>
  </si>
  <si>
    <t xml:space="preserve">10ème</t>
  </si>
  <si>
    <t xml:space="preserve">Paramètres</t>
  </si>
  <si>
    <t xml:space="preserve">Combien de personnes</t>
  </si>
  <si>
    <t xml:space="preserve">Jours Ouvrés (5*NbrSemaine-CP) (229)</t>
  </si>
  <si>
    <t xml:space="preserve">prix de la machine capsule</t>
  </si>
  <si>
    <t xml:space="preserve">Prix Café Grain au Kg</t>
  </si>
  <si>
    <t xml:space="preserve">prix de la machine grain/moulu</t>
  </si>
  <si>
    <t xml:space="preserve">Nb Café par jour par personne</t>
  </si>
  <si>
    <t xml:space="preserve">Coût quotidien capsule</t>
  </si>
  <si>
    <t xml:space="preserve">Combien de Café par Kg (120-140)</t>
  </si>
  <si>
    <t xml:space="preserve">Coût annuel capsule</t>
  </si>
  <si>
    <t xml:space="preserve">prix d'un café Grain</t>
  </si>
  <si>
    <t xml:space="preserve">Coût quotidien grain</t>
  </si>
  <si>
    <t xml:space="preserve">Prix d'une Capsule</t>
  </si>
  <si>
    <t xml:space="preserve">Coût annuel grain</t>
  </si>
  <si>
    <t xml:space="preserve">Cumul capsule</t>
  </si>
  <si>
    <t xml:space="preserve">Légende</t>
  </si>
  <si>
    <t xml:space="preserve">Cumul grain</t>
  </si>
  <si>
    <t xml:space="preserve">Café capsules</t>
  </si>
  <si>
    <t xml:space="preserve">xx</t>
  </si>
  <si>
    <t xml:space="preserve">Café grain</t>
  </si>
  <si>
    <t xml:space="preserve">Champs à paramétrer/modifier</t>
  </si>
  <si>
    <t xml:space="preserve">avec un 1kg grain on fait entre 120 et 140cafés(7g) expresso</t>
  </si>
  <si>
    <t xml:space="preserve">Attribution 4.0 International (CC BY 4.0) </t>
  </si>
  <si>
    <t xml:space="preserve">https://www.wattbase.fr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</si>
</sst>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#,##0.00&quot; €&quot;"/>
    <numFmt numFmtId="167" formatCode="#\ ##0.00&quot; €&quot;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 val="true"/>
      <sz val="11"/>
      <color rgb="FF000000"/>
      <name val="Calibri"/>
      <family val="2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6EFCE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A5A5A5"/>
      </patternFill>
    </fill>
    <fill>
      <patternFill patternType="solid">
        <fgColor rgb="FFDDDDDD"/>
        <bgColor rgb="FFD9D9D9"/>
      </patternFill>
    </fill>
    <fill>
      <patternFill patternType="solid">
        <fgColor rgb="FFA5A5A5"/>
        <bgColor rgb="FF9999FF"/>
      </patternFill>
    </fill>
    <fill>
      <patternFill patternType="solid">
        <fgColor rgb="FFFFC7CE"/>
        <bgColor rgb="FFFFCCCC"/>
      </patternFill>
    </fill>
    <fill>
      <patternFill patternType="solid">
        <fgColor rgb="FFC6EFCE"/>
        <bgColor rgb="FFCCFFCC"/>
      </patternFill>
    </fill>
    <fill>
      <patternFill patternType="solid">
        <fgColor rgb="FFFF8594"/>
        <bgColor rgb="FFCC99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4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9" borderId="0" applyFont="true" applyBorder="false" applyAlignment="true" applyProtection="false">
      <alignment horizontal="general" vertical="bottom" textRotation="0" wrapText="false" indent="0" shrinkToFit="false"/>
    </xf>
    <xf numFmtId="164" fontId="17" fillId="10" borderId="0" applyFont="true" applyBorder="false" applyAlignment="true" applyProtection="false">
      <alignment horizontal="general" vertical="bottom" textRotation="0" wrapText="false" indent="0" shrinkToFit="false"/>
    </xf>
    <xf numFmtId="164" fontId="18" fillId="11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2" xfId="3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9" borderId="2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10" borderId="2" xfId="38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8" fillId="11" borderId="2" xfId="3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7" fillId="12" borderId="2" xfId="38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11" borderId="2" xfId="3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10" borderId="2" xfId="3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2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Excel Built-in Accent3" xfId="37"/>
    <cellStyle name="Excel Built-in Bad" xfId="38"/>
    <cellStyle name="Excel Built-in Good" xfId="39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6EFCE"/>
      <rgbColor rgb="FF660066"/>
      <rgbColor rgb="FFFF8594"/>
      <rgbColor rgb="FF0066CC"/>
      <rgbColor rgb="FFD9D9D9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595959"/>
      <rgbColor rgb="FFA5A5A5"/>
      <rgbColor rgb="FF003366"/>
      <rgbColor rgb="FF339966"/>
      <rgbColor rgb="FF0061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Cumul annuel pour chaque type de machines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'Calcul Café'!$A$9</c:f>
              <c:strCache>
                <c:ptCount val="1"/>
                <c:pt idx="0">
                  <c:v>Cumul capsule</c:v>
                </c:pt>
              </c:strCache>
            </c:strRef>
          </c:tx>
          <c:spPr>
            <a:solidFill>
              <a:srgbClr val="ff0000"/>
            </a:solidFill>
            <a:ln w="28440">
              <a:solidFill>
                <a:srgbClr val="ff0000"/>
              </a:solidFill>
              <a:round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Lbls>
            <c:numFmt formatCode="#\ ##0.00&quot; €&quot;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'Calcul Café'!$B$9:$K$9</c:f>
              <c:numCache>
                <c:formatCode>General</c:formatCode>
                <c:ptCount val="10"/>
                <c:pt idx="0">
                  <c:v>459.72</c:v>
                </c:pt>
                <c:pt idx="1">
                  <c:v>844.44</c:v>
                </c:pt>
                <c:pt idx="2">
                  <c:v>1229.16</c:v>
                </c:pt>
                <c:pt idx="3">
                  <c:v>1613.88</c:v>
                </c:pt>
                <c:pt idx="4">
                  <c:v>1998.6</c:v>
                </c:pt>
                <c:pt idx="5">
                  <c:v>2383.32</c:v>
                </c:pt>
                <c:pt idx="6">
                  <c:v>2768.04</c:v>
                </c:pt>
                <c:pt idx="7">
                  <c:v>3152.76</c:v>
                </c:pt>
                <c:pt idx="8">
                  <c:v>3537.48</c:v>
                </c:pt>
                <c:pt idx="9">
                  <c:v>3922.2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'Calcul Café'!$A$10</c:f>
              <c:strCache>
                <c:ptCount val="1"/>
                <c:pt idx="0">
                  <c:v>Cumul grain</c:v>
                </c:pt>
              </c:strCache>
            </c:strRef>
          </c:tx>
          <c:spPr>
            <a:solidFill>
              <a:srgbClr val="92d050"/>
            </a:solidFill>
            <a:ln w="28440">
              <a:solidFill>
                <a:srgbClr val="92d050"/>
              </a:solidFill>
              <a:round/>
            </a:ln>
          </c:spPr>
          <c:marker>
            <c:symbol val="circle"/>
            <c:size val="5"/>
            <c:spPr>
              <a:solidFill>
                <a:srgbClr val="92d050"/>
              </a:solidFill>
            </c:spPr>
          </c:marker>
          <c:dLbls>
            <c:numFmt formatCode="#\ ##0.00&quot; €&quot;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'Calcul Café'!$B$10:$K$10</c:f>
              <c:numCache>
                <c:formatCode>General</c:formatCode>
                <c:ptCount val="10"/>
                <c:pt idx="0">
                  <c:v>676.153846153846</c:v>
                </c:pt>
                <c:pt idx="1">
                  <c:v>852.307692307692</c:v>
                </c:pt>
                <c:pt idx="2">
                  <c:v>1028.46153846154</c:v>
                </c:pt>
                <c:pt idx="3">
                  <c:v>1204.61538461538</c:v>
                </c:pt>
                <c:pt idx="4">
                  <c:v>1380.76923076923</c:v>
                </c:pt>
                <c:pt idx="5">
                  <c:v>1556.92307692308</c:v>
                </c:pt>
                <c:pt idx="6">
                  <c:v>1733.07692307692</c:v>
                </c:pt>
                <c:pt idx="7">
                  <c:v>1909.23076923077</c:v>
                </c:pt>
                <c:pt idx="8">
                  <c:v>2085.38461538462</c:v>
                </c:pt>
                <c:pt idx="9">
                  <c:v>2261.53846153846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3178218"/>
        <c:axId val="26636928"/>
      </c:lineChart>
      <c:catAx>
        <c:axId val="317821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6636928"/>
        <c:crosses val="autoZero"/>
        <c:auto val="1"/>
        <c:lblAlgn val="ctr"/>
        <c:lblOffset val="100"/>
      </c:catAx>
      <c:valAx>
        <c:axId val="2663692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\ ##0.00&quot; €&quot;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17821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104760</xdr:colOff>
      <xdr:row>11</xdr:row>
      <xdr:rowOff>6480</xdr:rowOff>
    </xdr:from>
    <xdr:to>
      <xdr:col>10</xdr:col>
      <xdr:colOff>713880</xdr:colOff>
      <xdr:row>33</xdr:row>
      <xdr:rowOff>97560</xdr:rowOff>
    </xdr:to>
    <xdr:graphicFrame>
      <xdr:nvGraphicFramePr>
        <xdr:cNvPr id="0" name="Graphique 1"/>
        <xdr:cNvGraphicFramePr/>
      </xdr:nvGraphicFramePr>
      <xdr:xfrm>
        <a:off x="104760" y="1949400"/>
        <a:ext cx="9120600" cy="3946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40</xdr:row>
      <xdr:rowOff>1080</xdr:rowOff>
    </xdr:from>
    <xdr:to>
      <xdr:col>0</xdr:col>
      <xdr:colOff>808200</xdr:colOff>
      <xdr:row>41</xdr:row>
      <xdr:rowOff>126720</xdr:rowOff>
    </xdr:to>
    <xdr:pic>
      <xdr:nvPicPr>
        <xdr:cNvPr id="1" name="Image 1" descr=""/>
        <xdr:cNvPicPr/>
      </xdr:nvPicPr>
      <xdr:blipFill>
        <a:blip r:embed="rId2"/>
        <a:stretch/>
      </xdr:blipFill>
      <xdr:spPr>
        <a:xfrm>
          <a:off x="0" y="7026480"/>
          <a:ext cx="808200" cy="300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wattbase.fr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8" activeCellId="0" sqref="N18"/>
    </sheetView>
  </sheetViews>
  <sheetFormatPr defaultRowHeight="13.8" zeroHeight="false" outlineLevelRow="0" outlineLevelCol="0"/>
  <cols>
    <col collapsed="false" customWidth="true" hidden="false" outlineLevel="0" max="1" min="1" style="0" width="24.57"/>
    <col collapsed="false" customWidth="true" hidden="false" outlineLevel="0" max="11" min="2" style="0" width="10.67"/>
    <col collapsed="false" customWidth="true" hidden="false" outlineLevel="0" max="13" min="12" style="0" width="3.86"/>
    <col collapsed="false" customWidth="true" hidden="false" outlineLevel="0" max="14" min="14" style="0" width="38.86"/>
    <col collapsed="false" customWidth="true" hidden="false" outlineLevel="0" max="1025" min="15" style="0" width="10.67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N1" s="2" t="s">
        <v>11</v>
      </c>
      <c r="O1" s="2"/>
    </row>
    <row r="2" customFormat="false" ht="13.8" hidden="false" customHeight="false" outlineLevel="0" collapsed="false">
      <c r="A2" s="1" t="s">
        <v>12</v>
      </c>
      <c r="B2" s="3" t="n">
        <v>2</v>
      </c>
      <c r="C2" s="3" t="n">
        <v>2</v>
      </c>
      <c r="D2" s="3" t="n">
        <v>2</v>
      </c>
      <c r="E2" s="3" t="n">
        <v>2</v>
      </c>
      <c r="F2" s="3" t="n">
        <v>2</v>
      </c>
      <c r="G2" s="3" t="n">
        <v>2</v>
      </c>
      <c r="H2" s="3" t="n">
        <v>2</v>
      </c>
      <c r="I2" s="3" t="n">
        <v>2</v>
      </c>
      <c r="J2" s="3" t="n">
        <v>2</v>
      </c>
      <c r="K2" s="3" t="n">
        <v>2</v>
      </c>
      <c r="N2" s="4" t="s">
        <v>13</v>
      </c>
      <c r="O2" s="4" t="n">
        <f aca="false">5*52-25-6</f>
        <v>229</v>
      </c>
    </row>
    <row r="3" customFormat="false" ht="13.8" hidden="false" customHeight="false" outlineLevel="0" collapsed="false">
      <c r="A3" s="1" t="s">
        <v>14</v>
      </c>
      <c r="B3" s="5" t="n">
        <v>75</v>
      </c>
      <c r="C3" s="5" t="n">
        <v>0</v>
      </c>
      <c r="D3" s="5" t="n">
        <v>0</v>
      </c>
      <c r="E3" s="5" t="n">
        <v>0</v>
      </c>
      <c r="F3" s="5" t="n">
        <v>0</v>
      </c>
      <c r="G3" s="5" t="n">
        <v>0</v>
      </c>
      <c r="H3" s="5" t="n">
        <v>0</v>
      </c>
      <c r="I3" s="5" t="n">
        <v>0</v>
      </c>
      <c r="J3" s="5" t="n">
        <v>0</v>
      </c>
      <c r="K3" s="5" t="n">
        <v>0</v>
      </c>
      <c r="N3" s="4" t="s">
        <v>15</v>
      </c>
      <c r="O3" s="6" t="n">
        <v>25</v>
      </c>
    </row>
    <row r="4" customFormat="false" ht="13.8" hidden="false" customHeight="false" outlineLevel="0" collapsed="false">
      <c r="A4" s="1" t="s">
        <v>16</v>
      </c>
      <c r="B4" s="5" t="n">
        <v>500</v>
      </c>
      <c r="C4" s="5" t="n">
        <v>0</v>
      </c>
      <c r="D4" s="5" t="n">
        <v>0</v>
      </c>
      <c r="E4" s="5" t="n">
        <v>0</v>
      </c>
      <c r="F4" s="5" t="n">
        <v>0</v>
      </c>
      <c r="G4" s="5" t="n">
        <v>0</v>
      </c>
      <c r="H4" s="5" t="n">
        <v>0</v>
      </c>
      <c r="I4" s="5" t="n">
        <v>0</v>
      </c>
      <c r="J4" s="5" t="n">
        <v>0</v>
      </c>
      <c r="K4" s="5" t="n">
        <v>0</v>
      </c>
      <c r="N4" s="7" t="s">
        <v>17</v>
      </c>
      <c r="O4" s="4" t="n">
        <v>2</v>
      </c>
    </row>
    <row r="5" customFormat="false" ht="13.8" hidden="false" customHeight="false" outlineLevel="0" collapsed="false">
      <c r="A5" s="1" t="s">
        <v>18</v>
      </c>
      <c r="B5" s="8" t="n">
        <f aca="false">nbBuveur*nbCafé*PxCaféCaps</f>
        <v>1.68</v>
      </c>
      <c r="C5" s="8" t="n">
        <f aca="false">C2*nbCafé*PxCaféCaps</f>
        <v>1.68</v>
      </c>
      <c r="D5" s="8" t="n">
        <f aca="false">D2*nbCafé*PxCaféCaps</f>
        <v>1.68</v>
      </c>
      <c r="E5" s="8" t="n">
        <f aca="false">E2*nbCafé*PxCaféCaps</f>
        <v>1.68</v>
      </c>
      <c r="F5" s="8" t="n">
        <f aca="false">F2*nbCafé*PxCaféCaps</f>
        <v>1.68</v>
      </c>
      <c r="G5" s="8" t="n">
        <f aca="false">G2*nbCafé*PxCaféCaps</f>
        <v>1.68</v>
      </c>
      <c r="H5" s="8" t="n">
        <f aca="false">H2*nbCafé*PxCaféCaps</f>
        <v>1.68</v>
      </c>
      <c r="I5" s="8" t="n">
        <f aca="false">I2*nbCafé*PxCaféCaps</f>
        <v>1.68</v>
      </c>
      <c r="J5" s="8" t="n">
        <f aca="false">J2*nbCafé*PxCaféCaps</f>
        <v>1.68</v>
      </c>
      <c r="K5" s="8" t="n">
        <f aca="false">K2*nbCafé*PxCaféCaps</f>
        <v>1.68</v>
      </c>
      <c r="N5" s="7" t="s">
        <v>19</v>
      </c>
      <c r="O5" s="4" t="n">
        <v>130</v>
      </c>
    </row>
    <row r="6" customFormat="false" ht="15" hidden="false" customHeight="false" outlineLevel="0" collapsed="false">
      <c r="A6" s="1" t="s">
        <v>20</v>
      </c>
      <c r="B6" s="8" t="n">
        <f aca="false">CoutJourCapsule*Année+B3</f>
        <v>459.72</v>
      </c>
      <c r="C6" s="8" t="n">
        <f aca="false">C5*Année+C3</f>
        <v>384.72</v>
      </c>
      <c r="D6" s="8" t="n">
        <f aca="false">D5*Année+D3</f>
        <v>384.72</v>
      </c>
      <c r="E6" s="8" t="n">
        <f aca="false">E5*Année+E3</f>
        <v>384.72</v>
      </c>
      <c r="F6" s="8" t="n">
        <f aca="false">F5*Année+F3</f>
        <v>384.72</v>
      </c>
      <c r="G6" s="8" t="n">
        <f aca="false">G5*Année+G3</f>
        <v>384.72</v>
      </c>
      <c r="H6" s="8" t="n">
        <f aca="false">H5*Année+H3</f>
        <v>384.72</v>
      </c>
      <c r="I6" s="8" t="n">
        <f aca="false">I5*Année+I3</f>
        <v>384.72</v>
      </c>
      <c r="J6" s="8" t="n">
        <f aca="false">J5*Année+J3</f>
        <v>384.72</v>
      </c>
      <c r="K6" s="8" t="n">
        <f aca="false">K5*Année+K3</f>
        <v>384.72</v>
      </c>
      <c r="N6" s="7" t="s">
        <v>21</v>
      </c>
      <c r="O6" s="9" t="n">
        <f aca="false">KgGrain/O5</f>
        <v>0.192307692307692</v>
      </c>
    </row>
    <row r="7" customFormat="false" ht="13.8" hidden="false" customHeight="false" outlineLevel="0" collapsed="false">
      <c r="A7" s="1" t="s">
        <v>22</v>
      </c>
      <c r="B7" s="9" t="n">
        <f aca="false">nbBuveur*nbCafé*(KgGrain/$O$5)</f>
        <v>0.769230769230769</v>
      </c>
      <c r="C7" s="9" t="n">
        <f aca="false">C2*nbCafé*(KgGrain/$O$5)</f>
        <v>0.769230769230769</v>
      </c>
      <c r="D7" s="9" t="n">
        <f aca="false">D2*nbCafé*(KgGrain/$O$5)</f>
        <v>0.769230769230769</v>
      </c>
      <c r="E7" s="9" t="n">
        <f aca="false">E2*nbCafé*(KgGrain/$O$5)</f>
        <v>0.769230769230769</v>
      </c>
      <c r="F7" s="9" t="n">
        <f aca="false">F2*nbCafé*(KgGrain/$O$5)</f>
        <v>0.769230769230769</v>
      </c>
      <c r="G7" s="9" t="n">
        <f aca="false">G2*nbCafé*(KgGrain/$O$5)</f>
        <v>0.769230769230769</v>
      </c>
      <c r="H7" s="9" t="n">
        <f aca="false">H2*nbCafé*(KgGrain/$O$5)</f>
        <v>0.769230769230769</v>
      </c>
      <c r="I7" s="9" t="n">
        <f aca="false">I2*nbCafé*(KgGrain/$O$5)</f>
        <v>0.769230769230769</v>
      </c>
      <c r="J7" s="9" t="n">
        <f aca="false">J2*nbCafé*(KgGrain/$O$5)</f>
        <v>0.769230769230769</v>
      </c>
      <c r="K7" s="9" t="n">
        <f aca="false">K2*nbCafé*(KgGrain/$O$5)</f>
        <v>0.769230769230769</v>
      </c>
      <c r="N7" s="4" t="s">
        <v>23</v>
      </c>
      <c r="O7" s="8" t="n">
        <v>0.42</v>
      </c>
    </row>
    <row r="8" customFormat="false" ht="13.8" hidden="false" customHeight="false" outlineLevel="0" collapsed="false">
      <c r="A8" s="1" t="s">
        <v>24</v>
      </c>
      <c r="B8" s="9" t="n">
        <f aca="false">CoutJourGrain*Année+PrixMachineGrain</f>
        <v>676.153846153846</v>
      </c>
      <c r="C8" s="9" t="n">
        <f aca="false">C7*Année+C4</f>
        <v>176.153846153846</v>
      </c>
      <c r="D8" s="9" t="n">
        <f aca="false">D7*Année+D4</f>
        <v>176.153846153846</v>
      </c>
      <c r="E8" s="9" t="n">
        <f aca="false">E7*Année+E4</f>
        <v>176.153846153846</v>
      </c>
      <c r="F8" s="9" t="n">
        <f aca="false">F7*Année+F4</f>
        <v>176.153846153846</v>
      </c>
      <c r="G8" s="9" t="n">
        <f aca="false">G7*Année+G4</f>
        <v>176.153846153846</v>
      </c>
      <c r="H8" s="9" t="n">
        <f aca="false">H7*Année+H4</f>
        <v>176.153846153846</v>
      </c>
      <c r="I8" s="9" t="n">
        <f aca="false">I7*Année+I4</f>
        <v>176.153846153846</v>
      </c>
      <c r="J8" s="9" t="n">
        <f aca="false">J7*Année+J4</f>
        <v>176.153846153846</v>
      </c>
      <c r="K8" s="9" t="n">
        <f aca="false">K7*Année+K4</f>
        <v>176.153846153846</v>
      </c>
    </row>
    <row r="9" customFormat="false" ht="13.8" hidden="false" customHeight="false" outlineLevel="0" collapsed="false">
      <c r="A9" s="1" t="s">
        <v>25</v>
      </c>
      <c r="B9" s="10" t="n">
        <f aca="false">B6</f>
        <v>459.72</v>
      </c>
      <c r="C9" s="10" t="n">
        <f aca="false">C6+B9</f>
        <v>844.44</v>
      </c>
      <c r="D9" s="10" t="n">
        <f aca="false">D6+C9</f>
        <v>1229.16</v>
      </c>
      <c r="E9" s="10" t="n">
        <f aca="false">E6+D9</f>
        <v>1613.88</v>
      </c>
      <c r="F9" s="10" t="n">
        <f aca="false">F6+E9</f>
        <v>1998.6</v>
      </c>
      <c r="G9" s="10" t="n">
        <f aca="false">G6+F9</f>
        <v>2383.32</v>
      </c>
      <c r="H9" s="10" t="n">
        <f aca="false">H6+G9</f>
        <v>2768.04</v>
      </c>
      <c r="I9" s="10" t="n">
        <f aca="false">I6+H9</f>
        <v>3152.76</v>
      </c>
      <c r="J9" s="10" t="n">
        <f aca="false">J6+I9</f>
        <v>3537.48</v>
      </c>
      <c r="K9" s="10" t="n">
        <f aca="false">K6+J9</f>
        <v>3922.2</v>
      </c>
      <c r="N9" s="2" t="s">
        <v>26</v>
      </c>
      <c r="O9" s="2"/>
    </row>
    <row r="10" customFormat="false" ht="13.8" hidden="false" customHeight="false" outlineLevel="0" collapsed="false">
      <c r="A10" s="1" t="s">
        <v>27</v>
      </c>
      <c r="B10" s="9" t="n">
        <f aca="false">B8</f>
        <v>676.153846153846</v>
      </c>
      <c r="C10" s="9" t="n">
        <f aca="false">C8+B10</f>
        <v>852.307692307692</v>
      </c>
      <c r="D10" s="9" t="n">
        <f aca="false">D8+C10</f>
        <v>1028.46153846154</v>
      </c>
      <c r="E10" s="9" t="n">
        <f aca="false">E8+D10</f>
        <v>1204.61538461538</v>
      </c>
      <c r="F10" s="9" t="n">
        <f aca="false">F8+E10</f>
        <v>1380.76923076923</v>
      </c>
      <c r="G10" s="9" t="n">
        <f aca="false">G8+F10</f>
        <v>1556.92307692308</v>
      </c>
      <c r="H10" s="9" t="n">
        <f aca="false">H8+G10</f>
        <v>1733.07692307692</v>
      </c>
      <c r="I10" s="9" t="n">
        <f aca="false">I8+H10</f>
        <v>1909.23076923077</v>
      </c>
      <c r="J10" s="9" t="n">
        <f aca="false">J8+I10</f>
        <v>2085.38461538462</v>
      </c>
      <c r="K10" s="9" t="n">
        <f aca="false">K8+J10</f>
        <v>2261.53846153846</v>
      </c>
      <c r="N10" s="11" t="s">
        <v>28</v>
      </c>
      <c r="O10" s="12" t="s">
        <v>29</v>
      </c>
    </row>
    <row r="11" customFormat="false" ht="13.8" hidden="false" customHeight="false" outlineLevel="0" collapsed="false">
      <c r="N11" s="11" t="s">
        <v>30</v>
      </c>
      <c r="O11" s="13" t="s">
        <v>29</v>
      </c>
    </row>
    <row r="12" customFormat="false" ht="13.8" hidden="false" customHeight="false" outlineLevel="0" collapsed="false">
      <c r="N12" s="11" t="s">
        <v>31</v>
      </c>
      <c r="O12" s="14" t="s">
        <v>29</v>
      </c>
    </row>
    <row r="36" customFormat="false" ht="13.8" hidden="false" customHeight="false" outlineLevel="0" collapsed="false">
      <c r="A36" s="0" t="s">
        <v>32</v>
      </c>
    </row>
    <row r="40" customFormat="false" ht="13.8" hidden="false" customHeight="true" outlineLevel="0" collapsed="false">
      <c r="A40" s="15" t="s">
        <v>33</v>
      </c>
      <c r="B40" s="15"/>
      <c r="C40" s="15"/>
    </row>
    <row r="43" customFormat="false" ht="13.8" hidden="false" customHeight="false" outlineLevel="0" collapsed="false">
      <c r="A43" s="0" t="s">
        <v>34</v>
      </c>
    </row>
  </sheetData>
  <mergeCells count="3">
    <mergeCell ref="N1:O1"/>
    <mergeCell ref="N9:O9"/>
    <mergeCell ref="A40:C40"/>
  </mergeCells>
  <hyperlinks>
    <hyperlink ref="A43" r:id="rId1" display="https://www.wattbase.fr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2018-12-02T16:40:28Z</dcterms:created>
  <dc:creator/>
  <dc:description>https://www.wattbase.fr
Creative Commons
Attribution 4.0 International (CC BY 4.0)</dc:description>
  <cp:keywords>café calcul</cp:keywords>
  <dc:language>fr-FR</dc:language>
  <cp:lastModifiedBy/>
  <dcterms:modified xsi:type="dcterms:W3CDTF">2018-12-02T16:45:14Z</dcterms:modified>
  <cp:revision>5</cp:revision>
  <dc:subject/>
  <dc:title>Calcul coût des cafés à capsules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